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" windowWidth="14235" windowHeight="6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" i="1"/>
  <c r="J26" l="1"/>
  <c r="J25"/>
  <c r="J22"/>
  <c r="J21"/>
  <c r="J18"/>
  <c r="J15"/>
  <c r="J14"/>
  <c r="J10"/>
  <c r="J7"/>
  <c r="J4"/>
  <c r="J3"/>
  <c r="N9" i="2" l="1"/>
  <c r="N8"/>
  <c r="N7"/>
  <c r="N6"/>
  <c r="N5"/>
  <c r="N4"/>
  <c r="N3"/>
  <c r="M10"/>
  <c r="I26"/>
  <c r="I25"/>
  <c r="I27" s="1"/>
  <c r="I22"/>
  <c r="I21"/>
  <c r="I23" s="1"/>
  <c r="I18"/>
  <c r="I19" s="1"/>
  <c r="I15"/>
  <c r="I14"/>
  <c r="I11"/>
  <c r="I10"/>
  <c r="I7"/>
  <c r="I8" s="1"/>
  <c r="I4"/>
  <c r="I3"/>
  <c r="I5" s="1"/>
  <c r="J27" i="1"/>
  <c r="B64" s="1"/>
  <c r="J19"/>
  <c r="B62" s="1"/>
  <c r="J8"/>
  <c r="B59" s="1"/>
  <c r="J5"/>
  <c r="B58" s="1"/>
  <c r="J16" l="1"/>
  <c r="B61" s="1"/>
  <c r="J23"/>
  <c r="B63" s="1"/>
  <c r="J12"/>
  <c r="I12" i="2"/>
  <c r="I16"/>
  <c r="I28" s="1"/>
  <c r="J28" i="1" l="1"/>
  <c r="B60"/>
  <c r="B65" s="1"/>
  <c r="C63" s="1"/>
  <c r="C61"/>
  <c r="C64"/>
  <c r="C60"/>
  <c r="C59"/>
  <c r="C62"/>
  <c r="C58"/>
</calcChain>
</file>

<file path=xl/comments1.xml><?xml version="1.0" encoding="utf-8"?>
<comments xmlns="http://schemas.openxmlformats.org/spreadsheetml/2006/main">
  <authors>
    <author>santosh.2.kumar</author>
  </authors>
  <commentList>
    <comment ref="D11" authorId="0">
      <text>
        <r>
          <rPr>
            <b/>
            <sz val="8"/>
            <color indexed="81"/>
            <rFont val="Tahoma"/>
            <family val="2"/>
          </rPr>
          <t>This price is per month!
The activity will take place for at least 6 months.</t>
        </r>
      </text>
    </comment>
  </commentList>
</comments>
</file>

<file path=xl/comments2.xml><?xml version="1.0" encoding="utf-8"?>
<comments xmlns="http://schemas.openxmlformats.org/spreadsheetml/2006/main">
  <authors>
    <author>santosh.2.kumar</author>
  </authors>
  <commentList>
    <comment ref="D11" authorId="0">
      <text>
        <r>
          <rPr>
            <b/>
            <sz val="8"/>
            <color indexed="81"/>
            <rFont val="Tahoma"/>
            <family val="2"/>
          </rPr>
          <t>This price is per month!
The activity will take place for at least 2 months.</t>
        </r>
      </text>
    </comment>
  </commentList>
</comments>
</file>

<file path=xl/sharedStrings.xml><?xml version="1.0" encoding="utf-8"?>
<sst xmlns="http://schemas.openxmlformats.org/spreadsheetml/2006/main" count="130" uniqueCount="54">
  <si>
    <t>Visibility Strategy</t>
  </si>
  <si>
    <t>Posters on Clinics</t>
  </si>
  <si>
    <t>Brochures</t>
  </si>
  <si>
    <t>Quantity</t>
  </si>
  <si>
    <t>Human Resource Cost</t>
  </si>
  <si>
    <t>Item Details (if available)</t>
  </si>
  <si>
    <t>Total</t>
  </si>
  <si>
    <t>Total Cost</t>
  </si>
  <si>
    <t>12X18 Feet
1 poster per clinic
1000 clinics across Gurgaon</t>
  </si>
  <si>
    <t xml:space="preserve">5 Brochures per clinic
1000 clinics across Gurgaon </t>
  </si>
  <si>
    <t>Formula</t>
  </si>
  <si>
    <t>Cost per Unit in Rupees</t>
  </si>
  <si>
    <t>Distribution of CD's</t>
  </si>
  <si>
    <t>CD's to be distributed across 1000 clinics in Gurgaon</t>
  </si>
  <si>
    <t>Website</t>
  </si>
  <si>
    <t>Website Development</t>
  </si>
  <si>
    <t>Website Maintenance</t>
  </si>
  <si>
    <t>The Website will be developed by some outside vendor, so no additional Human Resource cost is required.</t>
  </si>
  <si>
    <t>= Quanity * (Cost in Rupees + Human Resource Cost)*2
This is multiplied by 2 as this activity will go on for 2 months.</t>
  </si>
  <si>
    <t>Total Cost Distribution of CD's</t>
  </si>
  <si>
    <t>Total Cost of Website development and Maintenance</t>
  </si>
  <si>
    <t>Event Sponsorship</t>
  </si>
  <si>
    <t>National level Events</t>
  </si>
  <si>
    <t>State/City level Events</t>
  </si>
  <si>
    <t>Zero Aligners</t>
  </si>
  <si>
    <t>Zero Aligners will be distributed to selected clinics/doctors (25% of total clinics in Gurgaon)</t>
  </si>
  <si>
    <t>Total Cost of Zero Aligners</t>
  </si>
  <si>
    <t>Courses</t>
  </si>
  <si>
    <t>Private Session</t>
  </si>
  <si>
    <t>Sessions in Hospitals</t>
  </si>
  <si>
    <t>The session will be given to the group of doctors, and will be guest professor.</t>
  </si>
  <si>
    <t>Physical Resources</t>
  </si>
  <si>
    <t>Transportation</t>
  </si>
  <si>
    <t>Total Cost of Conducting Course</t>
  </si>
  <si>
    <t>Seminar and Workshops</t>
  </si>
  <si>
    <t>Seminars</t>
  </si>
  <si>
    <t>Workshops</t>
  </si>
  <si>
    <t>Total Cost on Seminars and Workshops</t>
  </si>
  <si>
    <t>Activity Bases Costing Total</t>
  </si>
  <si>
    <t>Total Cost of Viability Strategy</t>
  </si>
  <si>
    <t>This price is per month!
The activity will take place for at least 2 months.</t>
  </si>
  <si>
    <t>= Quantity * (Cost in Rupees + Human Resource Cost)</t>
  </si>
  <si>
    <t>= Quantity * (Cost in Rupees + Human Resource Cost+ Physical Resource + Transportation)</t>
  </si>
  <si>
    <t>Activities</t>
  </si>
  <si>
    <t>Total Cost of Event Sponsorship</t>
  </si>
  <si>
    <t>Viability Strategy</t>
  </si>
  <si>
    <t>Website development and Maintenance</t>
  </si>
  <si>
    <t>Event Sponsership</t>
  </si>
  <si>
    <t>Courses/Trainings</t>
  </si>
  <si>
    <t>Seminars and Workshops</t>
  </si>
  <si>
    <t>Percentage Breakup</t>
  </si>
  <si>
    <t>This price is per month!
The activity will take place for at least 6 months.</t>
  </si>
  <si>
    <t>= Quanity * (Cost in Rupees + Supervision Cost*6)
This is multiplied by 6 as this activity will go on for 6 months.</t>
  </si>
  <si>
    <t>Supervision Cost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</si>
</sst>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0" fontId="0" fillId="0" borderId="0" xfId="1" applyNumberFormat="1" applyFont="1"/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horizontal="center" vertical="center"/>
    </xf>
    <xf numFmtId="10" fontId="1" fillId="0" borderId="1" xfId="1" applyNumberFormat="1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Activity Based Costing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Sheet1!$B$57</c:f>
              <c:strCache>
                <c:ptCount val="1"/>
                <c:pt idx="0">
                  <c:v>Total Cost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Sheet1!$A$58:$A$64</c:f>
              <c:strCache>
                <c:ptCount val="7"/>
                <c:pt idx="0">
                  <c:v>Viability Strategy</c:v>
                </c:pt>
                <c:pt idx="1">
                  <c:v>Distribution of CD's</c:v>
                </c:pt>
                <c:pt idx="2">
                  <c:v>Website development and Maintenance</c:v>
                </c:pt>
                <c:pt idx="3">
                  <c:v>Event Sponsorship</c:v>
                </c:pt>
                <c:pt idx="4">
                  <c:v>Zero Aligners</c:v>
                </c:pt>
                <c:pt idx="5">
                  <c:v>Courses/Trainings</c:v>
                </c:pt>
                <c:pt idx="6">
                  <c:v>Seminars and Workshops</c:v>
                </c:pt>
              </c:strCache>
            </c:strRef>
          </c:cat>
          <c:val>
            <c:numRef>
              <c:f>Sheet1!$B$58:$B$64</c:f>
              <c:numCache>
                <c:formatCode>General</c:formatCode>
                <c:ptCount val="7"/>
                <c:pt idx="0">
                  <c:v>34000</c:v>
                </c:pt>
                <c:pt idx="1">
                  <c:v>19000</c:v>
                </c:pt>
                <c:pt idx="2">
                  <c:v>54000</c:v>
                </c:pt>
                <c:pt idx="3">
                  <c:v>604000</c:v>
                </c:pt>
                <c:pt idx="4">
                  <c:v>503250</c:v>
                </c:pt>
                <c:pt idx="5">
                  <c:v>349000</c:v>
                </c:pt>
                <c:pt idx="6">
                  <c:v>284000</c:v>
                </c:pt>
              </c:numCache>
            </c:numRef>
          </c:val>
        </c:ser>
        <c:ser>
          <c:idx val="1"/>
          <c:order val="1"/>
          <c:tx>
            <c:strRef>
              <c:f>Sheet1!$C$57</c:f>
              <c:strCache>
                <c:ptCount val="1"/>
                <c:pt idx="0">
                  <c:v>Percentage Breakup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Sheet1!$A$58:$A$64</c:f>
              <c:strCache>
                <c:ptCount val="7"/>
                <c:pt idx="0">
                  <c:v>Viability Strategy</c:v>
                </c:pt>
                <c:pt idx="1">
                  <c:v>Distribution of CD's</c:v>
                </c:pt>
                <c:pt idx="2">
                  <c:v>Website development and Maintenance</c:v>
                </c:pt>
                <c:pt idx="3">
                  <c:v>Event Sponsorship</c:v>
                </c:pt>
                <c:pt idx="4">
                  <c:v>Zero Aligners</c:v>
                </c:pt>
                <c:pt idx="5">
                  <c:v>Courses/Trainings</c:v>
                </c:pt>
                <c:pt idx="6">
                  <c:v>Seminars and Workshops</c:v>
                </c:pt>
              </c:strCache>
            </c:strRef>
          </c:cat>
          <c:val>
            <c:numRef>
              <c:f>Sheet1!$C$58:$C$64</c:f>
              <c:numCache>
                <c:formatCode>0.00%</c:formatCode>
                <c:ptCount val="7"/>
                <c:pt idx="0">
                  <c:v>1.8405738259575043E-2</c:v>
                </c:pt>
                <c:pt idx="1">
                  <c:v>1.0285559615644877E-2</c:v>
                </c:pt>
                <c:pt idx="2">
                  <c:v>2.9232643118148598E-2</c:v>
                </c:pt>
                <c:pt idx="3">
                  <c:v>0.32697252672892135</c:v>
                </c:pt>
                <c:pt idx="4">
                  <c:v>0.27243199350385711</c:v>
                </c:pt>
                <c:pt idx="5">
                  <c:v>0.18892948978210855</c:v>
                </c:pt>
                <c:pt idx="6">
                  <c:v>0.15374204899174448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/>
    <c:plotArea>
      <c:layout/>
      <c:pie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Sheet2!$L$3:$L$9</c:f>
              <c:strCache>
                <c:ptCount val="7"/>
                <c:pt idx="0">
                  <c:v>Viability Strategy</c:v>
                </c:pt>
                <c:pt idx="1">
                  <c:v>Distribution of CD's</c:v>
                </c:pt>
                <c:pt idx="2">
                  <c:v>Website development and Maintenance</c:v>
                </c:pt>
                <c:pt idx="3">
                  <c:v>Event Sponsership</c:v>
                </c:pt>
                <c:pt idx="4">
                  <c:v>Zero Aligners</c:v>
                </c:pt>
                <c:pt idx="5">
                  <c:v>Courses/Trainings</c:v>
                </c:pt>
                <c:pt idx="6">
                  <c:v>Seminars and Workshops</c:v>
                </c:pt>
              </c:strCache>
            </c:strRef>
          </c:cat>
          <c:val>
            <c:numRef>
              <c:f>Sheet2!$M$3:$M$9</c:f>
              <c:numCache>
                <c:formatCode>General</c:formatCode>
                <c:ptCount val="7"/>
                <c:pt idx="0">
                  <c:v>30000</c:v>
                </c:pt>
                <c:pt idx="1">
                  <c:v>17000</c:v>
                </c:pt>
                <c:pt idx="2">
                  <c:v>20000</c:v>
                </c:pt>
                <c:pt idx="3">
                  <c:v>600000</c:v>
                </c:pt>
                <c:pt idx="4">
                  <c:v>501250</c:v>
                </c:pt>
                <c:pt idx="5">
                  <c:v>345000</c:v>
                </c:pt>
                <c:pt idx="6">
                  <c:v>280000</c:v>
                </c:pt>
              </c:numCache>
            </c:numRef>
          </c:val>
        </c:ser>
        <c:ser>
          <c:idx val="1"/>
          <c:order val="1"/>
          <c:dLbls>
            <c:showCatName val="1"/>
            <c:showPercent val="1"/>
            <c:showLeaderLines val="1"/>
          </c:dLbls>
          <c:cat>
            <c:strRef>
              <c:f>Sheet2!$L$3:$L$9</c:f>
              <c:strCache>
                <c:ptCount val="7"/>
                <c:pt idx="0">
                  <c:v>Viability Strategy</c:v>
                </c:pt>
                <c:pt idx="1">
                  <c:v>Distribution of CD's</c:v>
                </c:pt>
                <c:pt idx="2">
                  <c:v>Website development and Maintenance</c:v>
                </c:pt>
                <c:pt idx="3">
                  <c:v>Event Sponsership</c:v>
                </c:pt>
                <c:pt idx="4">
                  <c:v>Zero Aligners</c:v>
                </c:pt>
                <c:pt idx="5">
                  <c:v>Courses/Trainings</c:v>
                </c:pt>
                <c:pt idx="6">
                  <c:v>Seminars and Workshops</c:v>
                </c:pt>
              </c:strCache>
            </c:strRef>
          </c:cat>
          <c:val>
            <c:numRef>
              <c:f>Sheet2!$N$3:$N$9</c:f>
              <c:numCache>
                <c:formatCode>0.00%</c:formatCode>
                <c:ptCount val="7"/>
                <c:pt idx="0">
                  <c:v>1.6729401923881223E-2</c:v>
                </c:pt>
                <c:pt idx="1">
                  <c:v>9.4799944235326918E-3</c:v>
                </c:pt>
                <c:pt idx="2">
                  <c:v>1.1152934615920814E-2</c:v>
                </c:pt>
                <c:pt idx="3">
                  <c:v>0.33458803847762442</c:v>
                </c:pt>
                <c:pt idx="4">
                  <c:v>0.27952042381151543</c:v>
                </c:pt>
                <c:pt idx="5">
                  <c:v>0.19238812212463405</c:v>
                </c:pt>
                <c:pt idx="6">
                  <c:v>0.15614108462289139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941294</xdr:colOff>
      <xdr:row>57</xdr:row>
      <xdr:rowOff>79561</xdr:rowOff>
    </xdr:from>
    <xdr:to>
      <xdr:col>14</xdr:col>
      <xdr:colOff>392206</xdr:colOff>
      <xdr:row>83</xdr:row>
      <xdr:rowOff>89647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0</xdr:row>
      <xdr:rowOff>471486</xdr:rowOff>
    </xdr:from>
    <xdr:to>
      <xdr:col>11</xdr:col>
      <xdr:colOff>1238250</xdr:colOff>
      <xdr:row>10</xdr:row>
      <xdr:rowOff>857250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B1" zoomScale="85" zoomScaleNormal="85" workbookViewId="0">
      <selection activeCell="K3" sqref="K3"/>
    </sheetView>
  </sheetViews>
  <sheetFormatPr defaultRowHeight="15"/>
  <cols>
    <col min="1" max="1" width="25.42578125" customWidth="1"/>
    <col min="2" max="2" width="21.42578125" bestFit="1" customWidth="1"/>
    <col min="3" max="3" width="19.5703125" bestFit="1" customWidth="1"/>
    <col min="4" max="4" width="14.140625" bestFit="1" customWidth="1"/>
    <col min="5" max="5" width="20.42578125" bestFit="1" customWidth="1"/>
    <col min="6" max="6" width="17.85546875" bestFit="1" customWidth="1"/>
    <col min="7" max="7" width="14.140625" bestFit="1" customWidth="1"/>
    <col min="8" max="8" width="14.140625" customWidth="1"/>
    <col min="9" max="9" width="24.42578125" bestFit="1" customWidth="1"/>
    <col min="10" max="10" width="9.140625" style="2"/>
    <col min="11" max="11" width="25.85546875" style="1" customWidth="1"/>
  </cols>
  <sheetData>
    <row r="1" spans="1:11" ht="30">
      <c r="A1" s="24" t="s">
        <v>43</v>
      </c>
      <c r="B1" s="24"/>
      <c r="C1" s="3" t="s">
        <v>3</v>
      </c>
      <c r="D1" s="3" t="s">
        <v>11</v>
      </c>
      <c r="E1" s="3" t="s">
        <v>4</v>
      </c>
      <c r="F1" s="3" t="s">
        <v>31</v>
      </c>
      <c r="G1" s="3" t="s">
        <v>32</v>
      </c>
      <c r="H1" s="3" t="s">
        <v>53</v>
      </c>
      <c r="I1" s="3" t="s">
        <v>5</v>
      </c>
      <c r="J1" s="3" t="s">
        <v>7</v>
      </c>
      <c r="K1" s="3" t="s">
        <v>10</v>
      </c>
    </row>
    <row r="2" spans="1:1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27">
      <c r="A3" s="5"/>
      <c r="B3" s="5" t="s">
        <v>1</v>
      </c>
      <c r="C3" s="15">
        <v>1000</v>
      </c>
      <c r="D3" s="15">
        <v>10</v>
      </c>
      <c r="E3" s="15">
        <v>5</v>
      </c>
      <c r="F3" s="15">
        <v>0</v>
      </c>
      <c r="G3" s="15">
        <v>0</v>
      </c>
      <c r="H3" s="15">
        <v>2000</v>
      </c>
      <c r="I3" s="7" t="s">
        <v>8</v>
      </c>
      <c r="J3" s="5">
        <f>(C3*(D3+E3))+H3</f>
        <v>17000</v>
      </c>
      <c r="K3" s="8" t="s">
        <v>41</v>
      </c>
    </row>
    <row r="4" spans="1:11" ht="19.5">
      <c r="A4" s="5"/>
      <c r="B4" s="5" t="s">
        <v>2</v>
      </c>
      <c r="C4" s="15">
        <v>5000</v>
      </c>
      <c r="D4" s="15">
        <v>2</v>
      </c>
      <c r="E4" s="15">
        <v>1</v>
      </c>
      <c r="F4" s="15">
        <v>0</v>
      </c>
      <c r="G4" s="15">
        <v>0</v>
      </c>
      <c r="H4" s="15">
        <v>2000</v>
      </c>
      <c r="I4" s="7" t="s">
        <v>9</v>
      </c>
      <c r="J4" s="5">
        <f>(C4*(D4+E4))+H4</f>
        <v>17000</v>
      </c>
      <c r="K4" s="8" t="s">
        <v>41</v>
      </c>
    </row>
    <row r="5" spans="1:11">
      <c r="A5" s="22" t="s">
        <v>39</v>
      </c>
      <c r="B5" s="22"/>
      <c r="C5" s="22"/>
      <c r="D5" s="22"/>
      <c r="E5" s="22"/>
      <c r="F5" s="22"/>
      <c r="G5" s="22"/>
      <c r="H5" s="22"/>
      <c r="I5" s="22"/>
      <c r="J5" s="5">
        <f>SUM(J3:J4)</f>
        <v>34000</v>
      </c>
      <c r="K5" s="9"/>
    </row>
    <row r="6" spans="1:11">
      <c r="A6" s="4" t="s">
        <v>12</v>
      </c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8">
      <c r="A7" s="5"/>
      <c r="B7" s="5" t="s">
        <v>12</v>
      </c>
      <c r="C7" s="15">
        <v>1000</v>
      </c>
      <c r="D7" s="15">
        <v>12</v>
      </c>
      <c r="E7" s="15">
        <v>5</v>
      </c>
      <c r="F7" s="15">
        <v>0</v>
      </c>
      <c r="G7" s="15">
        <v>0</v>
      </c>
      <c r="H7" s="15">
        <v>2000</v>
      </c>
      <c r="I7" s="7" t="s">
        <v>13</v>
      </c>
      <c r="J7" s="5">
        <f>(C7*(D7+E7))+H7</f>
        <v>19000</v>
      </c>
      <c r="K7" s="10" t="s">
        <v>41</v>
      </c>
    </row>
    <row r="8" spans="1:11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5">
        <f>SUM(J7)</f>
        <v>19000</v>
      </c>
      <c r="K8" s="9"/>
    </row>
    <row r="9" spans="1:11">
      <c r="A9" s="4" t="s">
        <v>14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27">
      <c r="A10" s="5"/>
      <c r="B10" s="5" t="s">
        <v>15</v>
      </c>
      <c r="C10" s="15">
        <v>1</v>
      </c>
      <c r="D10" s="15">
        <v>10000</v>
      </c>
      <c r="E10" s="15">
        <v>0</v>
      </c>
      <c r="F10" s="15">
        <v>0</v>
      </c>
      <c r="G10" s="15">
        <v>0</v>
      </c>
      <c r="H10" s="15">
        <v>2000</v>
      </c>
      <c r="I10" s="7" t="s">
        <v>17</v>
      </c>
      <c r="J10" s="5">
        <f>(C10*(D10+E10))+H10</f>
        <v>12000</v>
      </c>
      <c r="K10" s="10" t="s">
        <v>41</v>
      </c>
    </row>
    <row r="11" spans="1:11" ht="45">
      <c r="A11" s="5"/>
      <c r="B11" s="5" t="s">
        <v>16</v>
      </c>
      <c r="C11" s="15">
        <v>1</v>
      </c>
      <c r="D11" s="15">
        <v>5000</v>
      </c>
      <c r="E11" s="15">
        <v>0</v>
      </c>
      <c r="F11" s="15">
        <v>0</v>
      </c>
      <c r="G11" s="15">
        <v>0</v>
      </c>
      <c r="H11" s="15">
        <v>2000</v>
      </c>
      <c r="I11" s="7" t="s">
        <v>51</v>
      </c>
      <c r="J11" s="5">
        <f>(C11*((D11+H11)*6))</f>
        <v>42000</v>
      </c>
      <c r="K11" s="10" t="s">
        <v>52</v>
      </c>
    </row>
    <row r="12" spans="1:11">
      <c r="A12" s="22" t="s">
        <v>20</v>
      </c>
      <c r="B12" s="22"/>
      <c r="C12" s="22"/>
      <c r="D12" s="22"/>
      <c r="E12" s="22"/>
      <c r="F12" s="22"/>
      <c r="G12" s="22"/>
      <c r="H12" s="22"/>
      <c r="I12" s="22"/>
      <c r="J12" s="5">
        <f>SUM(J10:J11)</f>
        <v>54000</v>
      </c>
      <c r="K12" s="6"/>
    </row>
    <row r="13" spans="1:11">
      <c r="A13" s="4" t="s">
        <v>21</v>
      </c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ht="18">
      <c r="A14" s="5"/>
      <c r="B14" s="5" t="s">
        <v>22</v>
      </c>
      <c r="C14" s="15">
        <v>1</v>
      </c>
      <c r="D14" s="15">
        <v>350000</v>
      </c>
      <c r="E14" s="15">
        <v>50000</v>
      </c>
      <c r="F14" s="15">
        <v>0</v>
      </c>
      <c r="G14" s="15">
        <v>0</v>
      </c>
      <c r="H14" s="15">
        <v>2000</v>
      </c>
      <c r="I14" s="5"/>
      <c r="J14" s="5">
        <f>C14*(D14+E14)+H14</f>
        <v>402000</v>
      </c>
      <c r="K14" s="10" t="s">
        <v>41</v>
      </c>
    </row>
    <row r="15" spans="1:11" ht="18">
      <c r="A15" s="5"/>
      <c r="B15" s="5" t="s">
        <v>23</v>
      </c>
      <c r="C15" s="15">
        <v>2</v>
      </c>
      <c r="D15" s="15">
        <v>85000</v>
      </c>
      <c r="E15" s="15">
        <v>15000</v>
      </c>
      <c r="F15" s="15">
        <v>0</v>
      </c>
      <c r="G15" s="15">
        <v>0</v>
      </c>
      <c r="H15" s="15">
        <v>2000</v>
      </c>
      <c r="I15" s="5"/>
      <c r="J15" s="5">
        <f>C15*(D15+E15)+H15</f>
        <v>202000</v>
      </c>
      <c r="K15" s="10" t="s">
        <v>41</v>
      </c>
    </row>
    <row r="16" spans="1:11">
      <c r="A16" s="22" t="s">
        <v>44</v>
      </c>
      <c r="B16" s="22"/>
      <c r="C16" s="22"/>
      <c r="D16" s="22"/>
      <c r="E16" s="22"/>
      <c r="F16" s="22"/>
      <c r="G16" s="22"/>
      <c r="H16" s="22"/>
      <c r="I16" s="22"/>
      <c r="J16" s="5">
        <f>SUM(J14:J15)</f>
        <v>604000</v>
      </c>
      <c r="K16" s="6"/>
    </row>
    <row r="17" spans="1:11">
      <c r="A17" s="4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ht="27">
      <c r="A18" s="5"/>
      <c r="B18" s="5" t="s">
        <v>24</v>
      </c>
      <c r="C18" s="15">
        <v>250</v>
      </c>
      <c r="D18" s="15">
        <v>2000</v>
      </c>
      <c r="E18" s="15">
        <v>5</v>
      </c>
      <c r="F18" s="15">
        <v>0</v>
      </c>
      <c r="G18" s="15">
        <v>0</v>
      </c>
      <c r="H18" s="15">
        <v>2000</v>
      </c>
      <c r="I18" s="7" t="s">
        <v>25</v>
      </c>
      <c r="J18" s="5">
        <f>(C18*(D18+E18))+H18</f>
        <v>503250</v>
      </c>
      <c r="K18" s="10" t="s">
        <v>41</v>
      </c>
    </row>
    <row r="19" spans="1:11">
      <c r="A19" s="22" t="s">
        <v>26</v>
      </c>
      <c r="B19" s="22"/>
      <c r="C19" s="22"/>
      <c r="D19" s="22"/>
      <c r="E19" s="22"/>
      <c r="F19" s="22"/>
      <c r="G19" s="22"/>
      <c r="H19" s="22"/>
      <c r="I19" s="22"/>
      <c r="J19" s="5">
        <f>SUM(J18)</f>
        <v>503250</v>
      </c>
      <c r="K19" s="6"/>
    </row>
    <row r="20" spans="1:11">
      <c r="A20" s="4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27">
      <c r="A21" s="5"/>
      <c r="B21" s="5" t="s">
        <v>28</v>
      </c>
      <c r="C21" s="15">
        <v>1</v>
      </c>
      <c r="D21" s="15">
        <v>0</v>
      </c>
      <c r="E21" s="15">
        <v>100000</v>
      </c>
      <c r="F21" s="15">
        <v>20000</v>
      </c>
      <c r="G21" s="15">
        <v>50000</v>
      </c>
      <c r="H21" s="15">
        <v>2000</v>
      </c>
      <c r="I21" s="7" t="s">
        <v>30</v>
      </c>
      <c r="J21" s="5">
        <f>(C21*(D21+E21+F21+G21))+H21</f>
        <v>172000</v>
      </c>
      <c r="K21" s="10" t="s">
        <v>42</v>
      </c>
    </row>
    <row r="22" spans="1:11" ht="27">
      <c r="A22" s="5"/>
      <c r="B22" s="5" t="s">
        <v>29</v>
      </c>
      <c r="C22" s="15">
        <v>5</v>
      </c>
      <c r="D22" s="15">
        <v>0</v>
      </c>
      <c r="E22" s="15">
        <v>25000</v>
      </c>
      <c r="F22" s="15">
        <v>5000</v>
      </c>
      <c r="G22" s="15">
        <v>5000</v>
      </c>
      <c r="H22" s="15">
        <v>2000</v>
      </c>
      <c r="I22" s="5"/>
      <c r="J22" s="5">
        <f>(C22*(D22+E22+F22+G22))+H22</f>
        <v>177000</v>
      </c>
      <c r="K22" s="10" t="s">
        <v>42</v>
      </c>
    </row>
    <row r="23" spans="1:11">
      <c r="A23" s="22" t="s">
        <v>33</v>
      </c>
      <c r="B23" s="22"/>
      <c r="C23" s="22"/>
      <c r="D23" s="22"/>
      <c r="E23" s="22"/>
      <c r="F23" s="22"/>
      <c r="G23" s="22"/>
      <c r="H23" s="22"/>
      <c r="I23" s="22"/>
      <c r="J23" s="5">
        <f>SUM(J21:J22)</f>
        <v>349000</v>
      </c>
      <c r="K23" s="6"/>
    </row>
    <row r="24" spans="1:11">
      <c r="A24" s="4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 ht="27">
      <c r="A25" s="5"/>
      <c r="B25" s="5" t="s">
        <v>35</v>
      </c>
      <c r="C25" s="15">
        <v>4</v>
      </c>
      <c r="D25" s="15">
        <v>0</v>
      </c>
      <c r="E25" s="15">
        <v>20000</v>
      </c>
      <c r="F25" s="15">
        <v>5000</v>
      </c>
      <c r="G25" s="15">
        <v>5000</v>
      </c>
      <c r="H25" s="15">
        <v>2000</v>
      </c>
      <c r="I25" s="5"/>
      <c r="J25" s="5">
        <f>(C25*(D25+E25+F25+G25))+H25</f>
        <v>122000</v>
      </c>
      <c r="K25" s="10" t="s">
        <v>42</v>
      </c>
    </row>
    <row r="26" spans="1:11" ht="27">
      <c r="A26" s="11"/>
      <c r="B26" s="5" t="s">
        <v>36</v>
      </c>
      <c r="C26" s="15">
        <v>8</v>
      </c>
      <c r="D26" s="15">
        <v>0</v>
      </c>
      <c r="E26" s="15">
        <v>10000</v>
      </c>
      <c r="F26" s="15">
        <v>5000</v>
      </c>
      <c r="G26" s="15">
        <v>5000</v>
      </c>
      <c r="H26" s="15">
        <v>2000</v>
      </c>
      <c r="I26" s="11"/>
      <c r="J26" s="5">
        <f>(C26*(D26+E26+F26+G26))+H26</f>
        <v>162000</v>
      </c>
      <c r="K26" s="10" t="s">
        <v>42</v>
      </c>
    </row>
    <row r="27" spans="1:11">
      <c r="A27" s="22" t="s">
        <v>37</v>
      </c>
      <c r="B27" s="22"/>
      <c r="C27" s="22"/>
      <c r="D27" s="22"/>
      <c r="E27" s="22"/>
      <c r="F27" s="22"/>
      <c r="G27" s="22"/>
      <c r="H27" s="22"/>
      <c r="I27" s="22"/>
      <c r="J27" s="5">
        <f>SUM(J25:J26)</f>
        <v>284000</v>
      </c>
      <c r="K27" s="6"/>
    </row>
    <row r="28" spans="1:11">
      <c r="A28" s="23" t="s">
        <v>38</v>
      </c>
      <c r="B28" s="23"/>
      <c r="C28" s="23"/>
      <c r="D28" s="23"/>
      <c r="E28" s="23"/>
      <c r="F28" s="23"/>
      <c r="G28" s="23"/>
      <c r="H28" s="23"/>
      <c r="I28" s="23"/>
      <c r="J28" s="4">
        <f>SUM(J27,J23,J19,J16,J12,J8,J5,)</f>
        <v>1847250</v>
      </c>
      <c r="K28" s="6"/>
    </row>
    <row r="57" spans="1:3">
      <c r="A57" s="4" t="s">
        <v>43</v>
      </c>
      <c r="B57" s="4" t="s">
        <v>7</v>
      </c>
      <c r="C57" s="4" t="s">
        <v>50</v>
      </c>
    </row>
    <row r="58" spans="1:3">
      <c r="A58" s="16" t="s">
        <v>45</v>
      </c>
      <c r="B58" s="20">
        <f>J5</f>
        <v>34000</v>
      </c>
      <c r="C58" s="21">
        <f t="shared" ref="C58:C64" si="0">B58/$B$65</f>
        <v>1.8405738259575043E-2</v>
      </c>
    </row>
    <row r="59" spans="1:3">
      <c r="A59" s="16" t="s">
        <v>12</v>
      </c>
      <c r="B59" s="20">
        <f>J8</f>
        <v>19000</v>
      </c>
      <c r="C59" s="21">
        <f t="shared" si="0"/>
        <v>1.0285559615644877E-2</v>
      </c>
    </row>
    <row r="60" spans="1:3">
      <c r="A60" s="16" t="s">
        <v>46</v>
      </c>
      <c r="B60" s="20">
        <f>J12</f>
        <v>54000</v>
      </c>
      <c r="C60" s="21">
        <f t="shared" si="0"/>
        <v>2.9232643118148598E-2</v>
      </c>
    </row>
    <row r="61" spans="1:3">
      <c r="A61" s="16" t="s">
        <v>21</v>
      </c>
      <c r="B61" s="20">
        <f>J16</f>
        <v>604000</v>
      </c>
      <c r="C61" s="21">
        <f t="shared" si="0"/>
        <v>0.32697252672892135</v>
      </c>
    </row>
    <row r="62" spans="1:3">
      <c r="A62" s="16" t="s">
        <v>24</v>
      </c>
      <c r="B62" s="20">
        <f>J19</f>
        <v>503250</v>
      </c>
      <c r="C62" s="21">
        <f t="shared" si="0"/>
        <v>0.27243199350385711</v>
      </c>
    </row>
    <row r="63" spans="1:3">
      <c r="A63" s="16" t="s">
        <v>48</v>
      </c>
      <c r="B63" s="20">
        <f>J23</f>
        <v>349000</v>
      </c>
      <c r="C63" s="21">
        <f t="shared" si="0"/>
        <v>0.18892948978210855</v>
      </c>
    </row>
    <row r="64" spans="1:3">
      <c r="A64" s="16" t="s">
        <v>49</v>
      </c>
      <c r="B64" s="20">
        <f>J27</f>
        <v>284000</v>
      </c>
      <c r="C64" s="21">
        <f t="shared" si="0"/>
        <v>0.15374204899174448</v>
      </c>
    </row>
    <row r="65" spans="1:3">
      <c r="A65" s="17" t="s">
        <v>6</v>
      </c>
      <c r="B65" s="18">
        <f>SUM(B58:B64)</f>
        <v>1847250</v>
      </c>
      <c r="C65" s="19"/>
    </row>
  </sheetData>
  <mergeCells count="9">
    <mergeCell ref="A27:I27"/>
    <mergeCell ref="A28:I28"/>
    <mergeCell ref="A1:B1"/>
    <mergeCell ref="A5:I5"/>
    <mergeCell ref="A8:I8"/>
    <mergeCell ref="A12:I12"/>
    <mergeCell ref="A16:I16"/>
    <mergeCell ref="A19:I19"/>
    <mergeCell ref="A23:I2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topLeftCell="C1" zoomScale="115" zoomScaleNormal="115" workbookViewId="0">
      <selection activeCell="L3" sqref="L3:N9"/>
    </sheetView>
  </sheetViews>
  <sheetFormatPr defaultRowHeight="15"/>
  <cols>
    <col min="12" max="12" width="49.5703125" bestFit="1" customWidth="1"/>
  </cols>
  <sheetData>
    <row r="1" spans="1:14" ht="75">
      <c r="A1" s="24" t="s">
        <v>43</v>
      </c>
      <c r="B1" s="24"/>
      <c r="C1" s="3" t="s">
        <v>3</v>
      </c>
      <c r="D1" s="3" t="s">
        <v>11</v>
      </c>
      <c r="E1" s="3" t="s">
        <v>4</v>
      </c>
      <c r="F1" s="3" t="s">
        <v>31</v>
      </c>
      <c r="G1" s="3" t="s">
        <v>32</v>
      </c>
      <c r="H1" s="3" t="s">
        <v>5</v>
      </c>
      <c r="I1" s="3" t="s">
        <v>7</v>
      </c>
      <c r="J1" s="3" t="s">
        <v>10</v>
      </c>
    </row>
    <row r="2" spans="1:14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4" ht="55.5">
      <c r="A3" s="5"/>
      <c r="B3" s="5" t="s">
        <v>1</v>
      </c>
      <c r="C3" s="5">
        <v>1000</v>
      </c>
      <c r="D3" s="5">
        <v>10</v>
      </c>
      <c r="E3" s="5">
        <v>5</v>
      </c>
      <c r="F3" s="5"/>
      <c r="G3" s="5"/>
      <c r="H3" s="7" t="s">
        <v>8</v>
      </c>
      <c r="I3" s="5">
        <f>C3*(D3+E3)</f>
        <v>15000</v>
      </c>
      <c r="J3" s="8" t="s">
        <v>41</v>
      </c>
      <c r="L3" s="12" t="s">
        <v>45</v>
      </c>
      <c r="M3" s="5">
        <v>30000</v>
      </c>
      <c r="N3" s="14">
        <f t="shared" ref="N3:N9" si="0">M3/$M$10</f>
        <v>1.6729401923881223E-2</v>
      </c>
    </row>
    <row r="4" spans="1:14" ht="55.5">
      <c r="A4" s="5"/>
      <c r="B4" s="5" t="s">
        <v>2</v>
      </c>
      <c r="C4" s="5">
        <v>5000</v>
      </c>
      <c r="D4" s="5">
        <v>2</v>
      </c>
      <c r="E4" s="5">
        <v>1</v>
      </c>
      <c r="F4" s="5"/>
      <c r="G4" s="5"/>
      <c r="H4" s="7" t="s">
        <v>9</v>
      </c>
      <c r="I4" s="5">
        <f>C4*(D4+E4)</f>
        <v>15000</v>
      </c>
      <c r="J4" s="8" t="s">
        <v>41</v>
      </c>
      <c r="L4" s="12" t="s">
        <v>12</v>
      </c>
      <c r="M4" s="5">
        <v>17000</v>
      </c>
      <c r="N4" s="14">
        <f t="shared" si="0"/>
        <v>9.4799944235326918E-3</v>
      </c>
    </row>
    <row r="5" spans="1:14">
      <c r="A5" s="22" t="s">
        <v>39</v>
      </c>
      <c r="B5" s="22"/>
      <c r="C5" s="22"/>
      <c r="D5" s="22"/>
      <c r="E5" s="22"/>
      <c r="F5" s="22"/>
      <c r="G5" s="22"/>
      <c r="H5" s="22"/>
      <c r="I5" s="5">
        <f>SUM(I3:I4)</f>
        <v>30000</v>
      </c>
      <c r="J5" s="9"/>
      <c r="L5" s="12" t="s">
        <v>46</v>
      </c>
      <c r="M5" s="5">
        <v>20000</v>
      </c>
      <c r="N5" s="14">
        <f t="shared" si="0"/>
        <v>1.1152934615920814E-2</v>
      </c>
    </row>
    <row r="6" spans="1:14">
      <c r="A6" s="4" t="s">
        <v>12</v>
      </c>
      <c r="B6" s="5"/>
      <c r="C6" s="5"/>
      <c r="D6" s="5"/>
      <c r="E6" s="5"/>
      <c r="F6" s="5"/>
      <c r="G6" s="5"/>
      <c r="H6" s="5"/>
      <c r="I6" s="5"/>
      <c r="J6" s="6"/>
      <c r="L6" s="12" t="s">
        <v>47</v>
      </c>
      <c r="M6" s="5">
        <v>600000</v>
      </c>
      <c r="N6" s="14">
        <f t="shared" si="0"/>
        <v>0.33458803847762442</v>
      </c>
    </row>
    <row r="7" spans="1:14" ht="54">
      <c r="A7" s="5"/>
      <c r="B7" s="5" t="s">
        <v>12</v>
      </c>
      <c r="C7" s="5">
        <v>1000</v>
      </c>
      <c r="D7" s="5">
        <v>12</v>
      </c>
      <c r="E7" s="5">
        <v>5</v>
      </c>
      <c r="F7" s="5"/>
      <c r="G7" s="5"/>
      <c r="H7" s="7" t="s">
        <v>13</v>
      </c>
      <c r="I7" s="5">
        <f>C7*(D7+E7)</f>
        <v>17000</v>
      </c>
      <c r="J7" s="10" t="s">
        <v>41</v>
      </c>
      <c r="L7" s="12" t="s">
        <v>24</v>
      </c>
      <c r="M7" s="5">
        <v>501250</v>
      </c>
      <c r="N7" s="14">
        <f t="shared" si="0"/>
        <v>0.27952042381151543</v>
      </c>
    </row>
    <row r="8" spans="1:14">
      <c r="A8" s="22" t="s">
        <v>19</v>
      </c>
      <c r="B8" s="22"/>
      <c r="C8" s="22"/>
      <c r="D8" s="22"/>
      <c r="E8" s="22"/>
      <c r="F8" s="22"/>
      <c r="G8" s="22"/>
      <c r="H8" s="22"/>
      <c r="I8" s="5">
        <f>SUM(I7)</f>
        <v>17000</v>
      </c>
      <c r="J8" s="9"/>
      <c r="L8" s="12" t="s">
        <v>48</v>
      </c>
      <c r="M8" s="5">
        <v>345000</v>
      </c>
      <c r="N8" s="14">
        <f t="shared" si="0"/>
        <v>0.19238812212463405</v>
      </c>
    </row>
    <row r="9" spans="1:14">
      <c r="A9" s="4" t="s">
        <v>14</v>
      </c>
      <c r="B9" s="5"/>
      <c r="C9" s="5"/>
      <c r="D9" s="5"/>
      <c r="E9" s="5"/>
      <c r="F9" s="5"/>
      <c r="G9" s="5"/>
      <c r="H9" s="5"/>
      <c r="I9" s="5"/>
      <c r="J9" s="6"/>
      <c r="L9" s="12" t="s">
        <v>49</v>
      </c>
      <c r="M9" s="5">
        <v>280000</v>
      </c>
      <c r="N9" s="14">
        <f t="shared" si="0"/>
        <v>0.15614108462289139</v>
      </c>
    </row>
    <row r="10" spans="1:14" ht="90">
      <c r="A10" s="5"/>
      <c r="B10" s="5" t="s">
        <v>15</v>
      </c>
      <c r="C10" s="5">
        <v>1</v>
      </c>
      <c r="D10" s="5">
        <v>10000</v>
      </c>
      <c r="E10" s="5"/>
      <c r="F10" s="5"/>
      <c r="G10" s="5"/>
      <c r="H10" s="7" t="s">
        <v>17</v>
      </c>
      <c r="I10" s="5">
        <f>C10*(D10+E10)</f>
        <v>10000</v>
      </c>
      <c r="J10" s="10" t="s">
        <v>41</v>
      </c>
      <c r="L10" s="13" t="s">
        <v>6</v>
      </c>
      <c r="M10">
        <f>SUM(M3:M9)</f>
        <v>1793250</v>
      </c>
    </row>
    <row r="11" spans="1:14" ht="117">
      <c r="A11" s="5"/>
      <c r="B11" s="5" t="s">
        <v>16</v>
      </c>
      <c r="C11" s="5">
        <v>1</v>
      </c>
      <c r="D11" s="5">
        <v>5000</v>
      </c>
      <c r="E11" s="5"/>
      <c r="F11" s="5"/>
      <c r="G11" s="5"/>
      <c r="H11" s="7" t="s">
        <v>40</v>
      </c>
      <c r="I11" s="5">
        <f>C11*(D11+E11)*2</f>
        <v>10000</v>
      </c>
      <c r="J11" s="7" t="s">
        <v>18</v>
      </c>
    </row>
    <row r="12" spans="1:14">
      <c r="A12" s="22" t="s">
        <v>20</v>
      </c>
      <c r="B12" s="22"/>
      <c r="C12" s="22"/>
      <c r="D12" s="22"/>
      <c r="E12" s="22"/>
      <c r="F12" s="22"/>
      <c r="G12" s="22"/>
      <c r="H12" s="22"/>
      <c r="I12" s="5">
        <f>SUM(I10:I11)</f>
        <v>20000</v>
      </c>
      <c r="J12" s="6"/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5"/>
      <c r="J13" s="6"/>
    </row>
    <row r="14" spans="1:14" ht="54">
      <c r="A14" s="5"/>
      <c r="B14" s="5" t="s">
        <v>22</v>
      </c>
      <c r="C14" s="5">
        <v>1</v>
      </c>
      <c r="D14" s="5">
        <v>350000</v>
      </c>
      <c r="E14" s="5">
        <v>50000</v>
      </c>
      <c r="F14" s="5"/>
      <c r="G14" s="5"/>
      <c r="H14" s="5"/>
      <c r="I14" s="5">
        <f>C14*(D14+E14)</f>
        <v>400000</v>
      </c>
      <c r="J14" s="10" t="s">
        <v>41</v>
      </c>
    </row>
    <row r="15" spans="1:14" ht="54">
      <c r="A15" s="5"/>
      <c r="B15" s="5" t="s">
        <v>23</v>
      </c>
      <c r="C15" s="5">
        <v>2</v>
      </c>
      <c r="D15" s="5">
        <v>85000</v>
      </c>
      <c r="E15" s="5">
        <v>15000</v>
      </c>
      <c r="F15" s="5"/>
      <c r="G15" s="5"/>
      <c r="H15" s="5"/>
      <c r="I15" s="5">
        <f>C15*(D15+E15)</f>
        <v>200000</v>
      </c>
      <c r="J15" s="10" t="s">
        <v>41</v>
      </c>
    </row>
    <row r="16" spans="1:14">
      <c r="A16" s="22" t="s">
        <v>20</v>
      </c>
      <c r="B16" s="22"/>
      <c r="C16" s="22"/>
      <c r="D16" s="22"/>
      <c r="E16" s="22"/>
      <c r="F16" s="22"/>
      <c r="G16" s="22"/>
      <c r="H16" s="22"/>
      <c r="I16" s="5">
        <f>SUM(I14:I15)</f>
        <v>600000</v>
      </c>
      <c r="J16" s="6"/>
    </row>
    <row r="17" spans="1:10">
      <c r="A17" s="4" t="s">
        <v>24</v>
      </c>
      <c r="B17" s="5"/>
      <c r="C17" s="5"/>
      <c r="D17" s="5"/>
      <c r="E17" s="5"/>
      <c r="F17" s="5"/>
      <c r="G17" s="5"/>
      <c r="H17" s="5"/>
      <c r="I17" s="5"/>
      <c r="J17" s="6"/>
    </row>
    <row r="18" spans="1:10" ht="72">
      <c r="A18" s="5"/>
      <c r="B18" s="5" t="s">
        <v>24</v>
      </c>
      <c r="C18" s="5">
        <v>250</v>
      </c>
      <c r="D18" s="5">
        <v>2000</v>
      </c>
      <c r="E18" s="5">
        <v>5</v>
      </c>
      <c r="F18" s="5"/>
      <c r="G18" s="5"/>
      <c r="H18" s="7" t="s">
        <v>25</v>
      </c>
      <c r="I18" s="5">
        <f>C18*(D18+E18)</f>
        <v>501250</v>
      </c>
      <c r="J18" s="10" t="s">
        <v>41</v>
      </c>
    </row>
    <row r="19" spans="1:10">
      <c r="A19" s="22" t="s">
        <v>26</v>
      </c>
      <c r="B19" s="22"/>
      <c r="C19" s="22"/>
      <c r="D19" s="22"/>
      <c r="E19" s="22"/>
      <c r="F19" s="22"/>
      <c r="G19" s="22"/>
      <c r="H19" s="22"/>
      <c r="I19" s="5">
        <f>SUM(I18)</f>
        <v>501250</v>
      </c>
      <c r="J19" s="6"/>
    </row>
    <row r="20" spans="1:10">
      <c r="A20" s="4" t="s">
        <v>27</v>
      </c>
      <c r="B20" s="5"/>
      <c r="C20" s="5"/>
      <c r="D20" s="5"/>
      <c r="E20" s="5"/>
      <c r="F20" s="5"/>
      <c r="G20" s="5"/>
      <c r="H20" s="5"/>
      <c r="I20" s="5"/>
      <c r="J20" s="6"/>
    </row>
    <row r="21" spans="1:10" ht="90">
      <c r="A21" s="5"/>
      <c r="B21" s="5" t="s">
        <v>28</v>
      </c>
      <c r="C21" s="5">
        <v>1</v>
      </c>
      <c r="D21" s="5"/>
      <c r="E21" s="5">
        <v>100000</v>
      </c>
      <c r="F21" s="5">
        <v>20000</v>
      </c>
      <c r="G21" s="5">
        <v>50000</v>
      </c>
      <c r="H21" s="7" t="s">
        <v>30</v>
      </c>
      <c r="I21" s="5">
        <f>C21*(D21+E21+F21+G21)</f>
        <v>170000</v>
      </c>
      <c r="J21" s="10" t="s">
        <v>42</v>
      </c>
    </row>
    <row r="22" spans="1:10" ht="90">
      <c r="A22" s="5"/>
      <c r="B22" s="5" t="s">
        <v>29</v>
      </c>
      <c r="C22" s="5">
        <v>5</v>
      </c>
      <c r="D22" s="5"/>
      <c r="E22" s="5">
        <v>25000</v>
      </c>
      <c r="F22" s="5">
        <v>5000</v>
      </c>
      <c r="G22" s="5">
        <v>5000</v>
      </c>
      <c r="H22" s="5"/>
      <c r="I22" s="5">
        <f>C22*(D22+E22+F22+G22)</f>
        <v>175000</v>
      </c>
      <c r="J22" s="10" t="s">
        <v>42</v>
      </c>
    </row>
    <row r="23" spans="1:10">
      <c r="A23" s="22" t="s">
        <v>33</v>
      </c>
      <c r="B23" s="22"/>
      <c r="C23" s="22"/>
      <c r="D23" s="22"/>
      <c r="E23" s="22"/>
      <c r="F23" s="22"/>
      <c r="G23" s="22"/>
      <c r="H23" s="22"/>
      <c r="I23" s="5">
        <f>SUM(I21:I22)</f>
        <v>345000</v>
      </c>
      <c r="J23" s="6"/>
    </row>
    <row r="24" spans="1:10">
      <c r="A24" s="4" t="s">
        <v>34</v>
      </c>
      <c r="B24" s="5"/>
      <c r="C24" s="5"/>
      <c r="D24" s="5"/>
      <c r="E24" s="5"/>
      <c r="F24" s="5"/>
      <c r="G24" s="5"/>
      <c r="H24" s="5"/>
      <c r="I24" s="5"/>
      <c r="J24" s="6"/>
    </row>
    <row r="25" spans="1:10" ht="90">
      <c r="A25" s="5"/>
      <c r="B25" s="5" t="s">
        <v>35</v>
      </c>
      <c r="C25" s="5">
        <v>4</v>
      </c>
      <c r="D25" s="5"/>
      <c r="E25" s="5">
        <v>20000</v>
      </c>
      <c r="F25" s="5">
        <v>5000</v>
      </c>
      <c r="G25" s="5">
        <v>5000</v>
      </c>
      <c r="H25" s="5"/>
      <c r="I25" s="5">
        <f>C25*(D25+E25+F25+G25)</f>
        <v>120000</v>
      </c>
      <c r="J25" s="10" t="s">
        <v>42</v>
      </c>
    </row>
    <row r="26" spans="1:10" ht="90">
      <c r="A26" s="11"/>
      <c r="B26" s="5" t="s">
        <v>36</v>
      </c>
      <c r="C26" s="5">
        <v>8</v>
      </c>
      <c r="D26" s="11"/>
      <c r="E26" s="5">
        <v>10000</v>
      </c>
      <c r="F26" s="5">
        <v>5000</v>
      </c>
      <c r="G26" s="5">
        <v>5000</v>
      </c>
      <c r="H26" s="11"/>
      <c r="I26" s="5">
        <f>C26*(D26+E26+F26+G26)</f>
        <v>160000</v>
      </c>
      <c r="J26" s="10" t="s">
        <v>42</v>
      </c>
    </row>
    <row r="27" spans="1:10">
      <c r="A27" s="22" t="s">
        <v>37</v>
      </c>
      <c r="B27" s="22"/>
      <c r="C27" s="22"/>
      <c r="D27" s="22"/>
      <c r="E27" s="22"/>
      <c r="F27" s="22"/>
      <c r="G27" s="22"/>
      <c r="H27" s="22"/>
      <c r="I27" s="5">
        <f>SUM(I25:I26)</f>
        <v>280000</v>
      </c>
      <c r="J27" s="6"/>
    </row>
    <row r="28" spans="1:10">
      <c r="A28" s="23" t="s">
        <v>38</v>
      </c>
      <c r="B28" s="23"/>
      <c r="C28" s="23"/>
      <c r="D28" s="23"/>
      <c r="E28" s="23"/>
      <c r="F28" s="23"/>
      <c r="G28" s="23"/>
      <c r="H28" s="23"/>
      <c r="I28" s="4">
        <f>SUM(I27,I23,I19,I16,I12,I8,I5,)</f>
        <v>1793250</v>
      </c>
      <c r="J28" s="6"/>
    </row>
  </sheetData>
  <mergeCells count="9">
    <mergeCell ref="A23:H23"/>
    <mergeCell ref="A27:H27"/>
    <mergeCell ref="A28:H28"/>
    <mergeCell ref="A1:B1"/>
    <mergeCell ref="A5:H5"/>
    <mergeCell ref="A8:H8"/>
    <mergeCell ref="A12:H12"/>
    <mergeCell ref="A16:H16"/>
    <mergeCell ref="A19:H1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santosh.2.kumar</dc:creator>
  <cp:lastModifiedBy>seema</cp:lastModifiedBy>
  <dcterms:created xsi:type="dcterms:W3CDTF">2013-04-30T02:27:44Z</dcterms:created>
  <dcterms:modified xsi:type="dcterms:W3CDTF">2013-05-01T09:37:55Z</dcterms:modified>
</cp:coreProperties>
</file>